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harmacie\ADIPH\ADIPH Docs de Travail\Docs de travail à faire\"/>
    </mc:Choice>
  </mc:AlternateContent>
  <bookViews>
    <workbookView xWindow="0" yWindow="0" windowWidth="19200" windowHeight="10890"/>
  </bookViews>
  <sheets>
    <sheet name="Feuil1" sheetId="1" r:id="rId1"/>
    <sheet name="Feuil2" sheetId="2" r:id="rId2"/>
    <sheet name="Feuil3" sheetId="3" r:id="rId3"/>
  </sheets>
  <definedNames>
    <definedName name="DonnéesExternes_1" localSheetId="0">Feuil1!$A$3:$A$16</definedName>
  </definedNames>
  <calcPr calcId="162913"/>
</workbook>
</file>

<file path=xl/calcChain.xml><?xml version="1.0" encoding="utf-8"?>
<calcChain xmlns="http://schemas.openxmlformats.org/spreadsheetml/2006/main">
  <c r="I59" i="1" l="1"/>
  <c r="I60" i="1"/>
  <c r="I61" i="1"/>
  <c r="I58" i="1"/>
  <c r="I55" i="1"/>
  <c r="I56" i="1"/>
  <c r="I54" i="1"/>
  <c r="I52" i="1"/>
  <c r="I51" i="1"/>
  <c r="I47" i="1"/>
  <c r="I48" i="1"/>
  <c r="I49" i="1"/>
  <c r="I46" i="1"/>
  <c r="I43" i="1"/>
  <c r="I44" i="1"/>
  <c r="I42" i="1"/>
  <c r="I38" i="1"/>
  <c r="I39" i="1"/>
  <c r="I40" i="1"/>
  <c r="I37" i="1"/>
  <c r="I4" i="1"/>
  <c r="E26" i="1"/>
  <c r="E27" i="1"/>
  <c r="E28" i="1"/>
  <c r="E25" i="1"/>
  <c r="E22" i="1"/>
  <c r="E23" i="1"/>
  <c r="E21" i="1"/>
  <c r="E19" i="1"/>
  <c r="E18" i="1"/>
  <c r="E14" i="1"/>
  <c r="E15" i="1"/>
  <c r="E16" i="1"/>
  <c r="E13" i="1"/>
  <c r="E10" i="1"/>
  <c r="E11" i="1"/>
  <c r="E9" i="1"/>
  <c r="E5" i="1"/>
  <c r="E6" i="1"/>
  <c r="E7" i="1"/>
  <c r="E4" i="1"/>
  <c r="E8" i="1" l="1"/>
  <c r="E12" i="1"/>
  <c r="E29" i="1"/>
  <c r="E17" i="1"/>
  <c r="E20" i="1"/>
  <c r="E24" i="1"/>
  <c r="G38" i="1"/>
  <c r="G37" i="1"/>
  <c r="E38" i="1"/>
  <c r="E37" i="1"/>
  <c r="I41" i="1"/>
  <c r="G39" i="1"/>
  <c r="G40" i="1"/>
  <c r="G42" i="1"/>
  <c r="G43" i="1"/>
  <c r="G44" i="1"/>
  <c r="G46" i="1"/>
  <c r="G47" i="1"/>
  <c r="G48" i="1"/>
  <c r="G49" i="1"/>
  <c r="G51" i="1"/>
  <c r="G52" i="1"/>
  <c r="G54" i="1"/>
  <c r="G55" i="1"/>
  <c r="G56" i="1"/>
  <c r="G58" i="1"/>
  <c r="G59" i="1"/>
  <c r="G60" i="1"/>
  <c r="G61" i="1"/>
  <c r="I13" i="1"/>
  <c r="I14" i="1"/>
  <c r="I15" i="1"/>
  <c r="I16" i="1"/>
  <c r="I18" i="1"/>
  <c r="I20" i="1" s="1"/>
  <c r="I19" i="1"/>
  <c r="I21" i="1"/>
  <c r="I22" i="1"/>
  <c r="I23" i="1"/>
  <c r="I25" i="1"/>
  <c r="I26" i="1"/>
  <c r="I27" i="1"/>
  <c r="I28" i="1"/>
  <c r="I10" i="1"/>
  <c r="I11" i="1"/>
  <c r="I9" i="1"/>
  <c r="I5" i="1"/>
  <c r="I8" i="1" s="1"/>
  <c r="I6" i="1"/>
  <c r="I7" i="1"/>
  <c r="E39" i="1"/>
  <c r="E40" i="1"/>
  <c r="E42" i="1"/>
  <c r="E43" i="1"/>
  <c r="E44" i="1"/>
  <c r="E46" i="1"/>
  <c r="E47" i="1"/>
  <c r="E48" i="1"/>
  <c r="E49" i="1"/>
  <c r="E51" i="1"/>
  <c r="E52" i="1"/>
  <c r="E54" i="1"/>
  <c r="E55" i="1"/>
  <c r="E56" i="1"/>
  <c r="E58" i="1"/>
  <c r="E59" i="1"/>
  <c r="E60" i="1"/>
  <c r="E61" i="1"/>
  <c r="E41" i="1"/>
  <c r="G4" i="1"/>
  <c r="G53" i="1" l="1"/>
  <c r="E30" i="1"/>
  <c r="I24" i="1"/>
  <c r="I17" i="1"/>
  <c r="I12" i="1"/>
  <c r="I29" i="1"/>
  <c r="G62" i="1"/>
  <c r="G45" i="1"/>
  <c r="I62" i="1"/>
  <c r="I45" i="1"/>
  <c r="G57" i="1"/>
  <c r="G50" i="1"/>
  <c r="G41" i="1"/>
  <c r="I57" i="1"/>
  <c r="I53" i="1"/>
  <c r="I50" i="1"/>
  <c r="E62" i="1"/>
  <c r="E45" i="1"/>
  <c r="E57" i="1"/>
  <c r="E53" i="1"/>
  <c r="E50" i="1"/>
  <c r="G19" i="1"/>
  <c r="G5" i="1"/>
  <c r="G6" i="1"/>
  <c r="G18" i="1"/>
  <c r="G7" i="1"/>
  <c r="G25" i="1"/>
  <c r="G26" i="1"/>
  <c r="G27" i="1"/>
  <c r="G28" i="1"/>
  <c r="G21" i="1"/>
  <c r="G22" i="1"/>
  <c r="G23" i="1"/>
  <c r="G9" i="1"/>
  <c r="G10" i="1"/>
  <c r="G11" i="1"/>
  <c r="G13" i="1"/>
  <c r="G14" i="1"/>
  <c r="G15" i="1"/>
  <c r="G16" i="1"/>
  <c r="G63" i="1" l="1"/>
  <c r="I63" i="1"/>
  <c r="I30" i="1"/>
  <c r="G8" i="1"/>
  <c r="E63" i="1"/>
  <c r="G17" i="1"/>
  <c r="G12" i="1"/>
  <c r="G24" i="1"/>
  <c r="G20" i="1"/>
  <c r="G29" i="1"/>
  <c r="G30" i="1" l="1"/>
</calcChain>
</file>

<file path=xl/comments1.xml><?xml version="1.0" encoding="utf-8"?>
<comments xmlns="http://schemas.openxmlformats.org/spreadsheetml/2006/main">
  <authors>
    <author>Claire Cote</author>
  </authors>
  <commentList>
    <comment ref="E3" authorId="0" shapeId="0">
      <text>
        <r>
          <rPr>
            <b/>
            <sz val="8"/>
            <color indexed="81"/>
            <rFont val="Tahoma"/>
            <family val="2"/>
          </rPr>
          <t>Claire Cote:</t>
        </r>
        <r>
          <rPr>
            <sz val="8"/>
            <color indexed="81"/>
            <rFont val="Tahoma"/>
            <family val="2"/>
          </rPr>
          <t xml:space="preserve">
nb d'unités consommées/dose définie journalière/nombre de journées d'hospitalisation x1000
 </t>
        </r>
      </text>
    </comment>
  </commentList>
</comments>
</file>

<file path=xl/connections.xml><?xml version="1.0" encoding="utf-8"?>
<connections xmlns="http://schemas.openxmlformats.org/spreadsheetml/2006/main">
  <connection id="1" keepAlive="1" name="Connexion" type="5" refreshedVersion="4" saveData="1">
    <dbPr connection="Provider=SQLOLEDB.1;Persist Security Info=True;User ID=MED_REQ_MEDIANE;Initial Catalog=MEDIANE;Data Source=SRVAPPLI;Use Procedure for Prepare=1;Auto Translate=True;Packet Size=4096;Workstation ID=FXP032;Use Encryption for Data=False;Tag with column collation when possible=False" command="SELECT CATEGORIE , CODE1+' '+LIB1 AS Classif1, CODE2+' '+LIB2 AS Classif2, CODE3+' '+LIB3 AS Classif3, CODE4+' '+LIB4 AS Classif4,  CODE_ARTICLE as Code, LIB_ARTICLE as Article, CODE_CPTORDO, LIB_CPTORDO, PRIXUNITAIREHT as PU_HT, cast(SUM(QUANTITE) as decimal(20,3)) as Qté, cast(SUM(MONTANT) as decimal(25,2)) as Montant  FROM c_v_ConsommationMensuelle  LEFT JOIN MCA_LI ON MCA_LI.ARCLEUNIK = c_v_ConsommationMensuelle.ARCLEUNIK  LEFT JOIN MSLIVRET ON MSLIVRET.LICLEUNIK=MCA_LI.LICLEUNIK  WHERE EXE = 2014 AND MOIS BETWEEN 1 AND 12 AND CODE_CPTORDO like 'h60211%'  AND TYP_UF='C'  GROUP BY CATEGORIE , CODE1+' '+LIB1, CODE2+' '+LIB2, CODE3+' '+LIB3, CODE4+' '+LIB4, CODE_ARTICLE, LIB_ARTICLE, CODE_CPTORDO, LIB_CPTORDO, PRIXUNITAIREHT"/>
  </connection>
</connections>
</file>

<file path=xl/sharedStrings.xml><?xml version="1.0" encoding="utf-8"?>
<sst xmlns="http://schemas.openxmlformats.org/spreadsheetml/2006/main" count="72" uniqueCount="33">
  <si>
    <t>ACTISKENAN LI 10MG/14</t>
  </si>
  <si>
    <t>ACTISKENAN LI 20MG/14</t>
  </si>
  <si>
    <t>ACTISKENAN LI 5MG/14</t>
  </si>
  <si>
    <t>MORPHINE 10MG/1ML INJ /10</t>
  </si>
  <si>
    <t>MORPHINE 100MG/10ML /10</t>
  </si>
  <si>
    <t>ORAMORPH 20MG/ML FL 20ML</t>
  </si>
  <si>
    <t>OXYCONTIN LP 10MG COMP/28</t>
  </si>
  <si>
    <t>OXYCONTIN LP 20MG COMP/28</t>
  </si>
  <si>
    <t>OXYCONTIN LP 40MG COMP/28</t>
  </si>
  <si>
    <t>OXYCONTIN LP 5MG COMP/28</t>
  </si>
  <si>
    <t>OXYNORM 10MG GELULES /14</t>
  </si>
  <si>
    <t>OXYNORM 5MG GELULES /14</t>
  </si>
  <si>
    <t>OXYNORMORO 10MG CP DISP LI /14</t>
  </si>
  <si>
    <t>SKENAN LP 10MG GELULE/14</t>
  </si>
  <si>
    <t>SKENAN LP 30MG GELULE/14</t>
  </si>
  <si>
    <t>SKENAN LP 60MG GELULE/14</t>
  </si>
  <si>
    <t>MATRIFEN  100 PATCH /5</t>
  </si>
  <si>
    <t>MATRIFEN   12 PATCH /5</t>
  </si>
  <si>
    <t>MATRIFEN   25 PATCH /5</t>
  </si>
  <si>
    <t>MATRIFEN   50 PATCH /5</t>
  </si>
  <si>
    <t>UC</t>
  </si>
  <si>
    <t>nombre de journées</t>
  </si>
  <si>
    <t>DDJ</t>
  </si>
  <si>
    <t>nb de DDJ/1000 jours d'hospitalisation</t>
  </si>
  <si>
    <t>Fentanyl transdermique</t>
  </si>
  <si>
    <t>Morphine orale Libération Immédiate</t>
  </si>
  <si>
    <t>Opioïdes fort oraux Libération immédiate</t>
  </si>
  <si>
    <t>Morphine orale Libération Prolongée</t>
  </si>
  <si>
    <t>Opioïdes fort oraux Libération Prolongée</t>
  </si>
  <si>
    <t>Morphine injectable</t>
  </si>
  <si>
    <t xml:space="preserve">nombre total de journées de traitement </t>
  </si>
  <si>
    <t xml:space="preserve">EHPAD </t>
  </si>
  <si>
    <t>sanitaire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</si>
</sst>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2" fontId="0" fillId="0" borderId="0" xfId="0" applyNumberFormat="1"/>
    <xf numFmtId="1" fontId="0" fillId="0" borderId="0" xfId="0" applyNumberFormat="1"/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/>
    <xf numFmtId="3" fontId="0" fillId="0" borderId="5" xfId="0" applyNumberFormat="1" applyBorder="1"/>
    <xf numFmtId="0" fontId="1" fillId="0" borderId="4" xfId="0" applyFont="1" applyBorder="1"/>
    <xf numFmtId="0" fontId="1" fillId="0" borderId="5" xfId="0" applyFont="1" applyBorder="1" applyAlignment="1">
      <alignment wrapText="1"/>
    </xf>
    <xf numFmtId="0" fontId="0" fillId="0" borderId="6" xfId="0" applyBorder="1"/>
    <xf numFmtId="3" fontId="0" fillId="0" borderId="4" xfId="0" applyNumberFormat="1" applyBorder="1"/>
    <xf numFmtId="1" fontId="0" fillId="0" borderId="5" xfId="0" applyNumberFormat="1" applyBorder="1"/>
    <xf numFmtId="1" fontId="0" fillId="0" borderId="7" xfId="0" applyNumberFormat="1" applyBorder="1"/>
    <xf numFmtId="0" fontId="0" fillId="0" borderId="8" xfId="0" applyBorder="1"/>
    <xf numFmtId="2" fontId="0" fillId="0" borderId="8" xfId="0" applyNumberFormat="1" applyBorder="1"/>
    <xf numFmtId="0" fontId="0" fillId="0" borderId="9" xfId="0" applyBorder="1"/>
    <xf numFmtId="0" fontId="1" fillId="0" borderId="8" xfId="0" applyFont="1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15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0" fontId="1" fillId="0" borderId="2" xfId="0" applyFont="1" applyBorder="1"/>
    <xf numFmtId="0" fontId="1" fillId="0" borderId="3" xfId="0" applyFont="1" applyBorder="1" applyAlignment="1">
      <alignment wrapText="1"/>
    </xf>
    <xf numFmtId="1" fontId="0" fillId="0" borderId="16" xfId="0" applyNumberFormat="1" applyBorder="1"/>
    <xf numFmtId="3" fontId="0" fillId="0" borderId="1" xfId="0" applyNumberFormat="1" applyBorder="1"/>
    <xf numFmtId="3" fontId="0" fillId="0" borderId="16" xfId="0" applyNumberFormat="1" applyBorder="1"/>
    <xf numFmtId="3" fontId="0" fillId="0" borderId="7" xfId="0" applyNumberFormat="1" applyBorder="1"/>
    <xf numFmtId="3" fontId="0" fillId="0" borderId="6" xfId="0" applyNumberForma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onnéesExternes_1" backgroundRefresh="0" connectionId="1" autoFormatId="0" applyNumberFormats="0" applyBorderFormats="0" applyFontFormats="1" applyPatternFormats="1" applyAlignmentFormats="0" applyWidthHeightFormats="0">
  <queryTableRefresh preserveSortFilterLayout="0" nextId="17">
    <queryTableFields count="6">
      <queryTableField id="7" name="Article"/>
      <queryTableField id="13" dataBound="0" fillFormulas="1"/>
      <queryTableField id="16" dataBound="0" fillFormulas="1"/>
      <queryTableField id="15" dataBound="0" fillFormulas="1"/>
      <queryTableField id="14" dataBound="0" fillFormulas="1"/>
      <queryTableField id="11" dataBound="0" fillFormulas="1"/>
    </queryTableFields>
    <queryTableDeletedFields count="11">
      <deletedField name="CODE_CPTORDO"/>
      <deletedField name="LIB_CPTORDO"/>
      <deletedField name="PU_HT"/>
      <deletedField name="Montant"/>
      <deletedField name="Qté"/>
      <deletedField name="Code"/>
      <deletedField name="CATEGORIE"/>
      <deletedField name="Classif1"/>
      <deletedField name="Classif2"/>
      <deletedField name="Classif3"/>
      <deletedField name="Classif4"/>
    </queryTableDeletedFields>
  </queryTableRefresh>
</query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4"/>
  <sheetViews>
    <sheetView tabSelected="1" topLeftCell="A28" workbookViewId="0">
      <selection activeCell="L19" sqref="L19"/>
    </sheetView>
  </sheetViews>
  <sheetFormatPr baseColWidth="10" defaultRowHeight="15" outlineLevelRow="2" outlineLevelCol="1" x14ac:dyDescent="0.25"/>
  <cols>
    <col min="1" max="1" width="38.28515625" customWidth="1"/>
    <col min="2" max="2" width="9" customWidth="1" outlineLevel="1"/>
    <col min="3" max="3" width="3" style="18" customWidth="1" outlineLevel="1"/>
    <col min="4" max="4" width="9" style="18" customWidth="1" outlineLevel="1"/>
    <col min="5" max="5" width="19.85546875" style="18" customWidth="1"/>
    <col min="6" max="6" width="7" customWidth="1" outlineLevel="1"/>
    <col min="7" max="7" width="21.5703125" customWidth="1"/>
    <col min="8" max="8" width="11.42578125" customWidth="1" outlineLevel="1"/>
    <col min="9" max="9" width="21" customWidth="1"/>
  </cols>
  <sheetData>
    <row r="1" spans="1:11" s="18" customFormat="1" ht="28.5" customHeight="1" thickBot="1" x14ac:dyDescent="0.35">
      <c r="D1" s="49">
        <v>2013</v>
      </c>
      <c r="E1" s="50"/>
      <c r="F1" s="49">
        <v>2014</v>
      </c>
      <c r="G1" s="50"/>
      <c r="H1" s="49">
        <v>2015</v>
      </c>
      <c r="I1" s="50"/>
    </row>
    <row r="2" spans="1:11" ht="20.25" customHeight="1" thickBot="1" x14ac:dyDescent="0.4">
      <c r="A2" s="20" t="s">
        <v>32</v>
      </c>
      <c r="B2" s="32" t="s">
        <v>21</v>
      </c>
      <c r="C2" s="33"/>
      <c r="D2" s="32"/>
      <c r="E2" s="45">
        <v>19521</v>
      </c>
      <c r="F2" s="32"/>
      <c r="G2" s="45">
        <v>20127</v>
      </c>
      <c r="H2" s="32"/>
      <c r="I2" s="45"/>
    </row>
    <row r="3" spans="1:11" ht="27.75" customHeight="1" x14ac:dyDescent="0.25">
      <c r="A3" s="1"/>
      <c r="B3" s="31" t="s">
        <v>22</v>
      </c>
      <c r="C3" s="5"/>
      <c r="D3" s="22" t="s">
        <v>20</v>
      </c>
      <c r="E3" s="23" t="s">
        <v>23</v>
      </c>
      <c r="F3" s="42" t="s">
        <v>20</v>
      </c>
      <c r="G3" s="43" t="s">
        <v>23</v>
      </c>
      <c r="H3" s="42" t="s">
        <v>20</v>
      </c>
      <c r="I3" s="43" t="s">
        <v>23</v>
      </c>
      <c r="J3" s="4"/>
      <c r="K3" s="4"/>
    </row>
    <row r="4" spans="1:11" outlineLevel="1" x14ac:dyDescent="0.25">
      <c r="A4" t="s">
        <v>0</v>
      </c>
      <c r="B4" s="28">
        <v>3</v>
      </c>
      <c r="D4" s="25">
        <v>341</v>
      </c>
      <c r="E4" s="21">
        <f>D4/B4/$E$2*1000</f>
        <v>5.8227891330703692</v>
      </c>
      <c r="F4" s="25">
        <v>1439</v>
      </c>
      <c r="G4" s="26">
        <f>F4/B4/$G$2*1000</f>
        <v>23.832000132492009</v>
      </c>
      <c r="H4" s="25"/>
      <c r="I4" s="26" t="e">
        <f>H4/B4/$I$2*1000</f>
        <v>#DIV/0!</v>
      </c>
      <c r="J4" s="6"/>
      <c r="K4" s="3"/>
    </row>
    <row r="5" spans="1:11" outlineLevel="1" x14ac:dyDescent="0.25">
      <c r="A5" t="s">
        <v>1</v>
      </c>
      <c r="B5" s="28">
        <v>3</v>
      </c>
      <c r="D5" s="25">
        <v>429</v>
      </c>
      <c r="E5" s="21">
        <f t="shared" ref="E5:E7" si="0">D5/B5/$E$2*1000</f>
        <v>7.3254443932175608</v>
      </c>
      <c r="F5" s="25">
        <v>330</v>
      </c>
      <c r="G5" s="26">
        <f>F5/B5/$G$2*1000</f>
        <v>5.4652953743727339</v>
      </c>
      <c r="H5" s="25"/>
      <c r="I5" s="26" t="e">
        <f t="shared" ref="I5:I7" si="1">H5/B5/$I$2*1000</f>
        <v>#DIV/0!</v>
      </c>
      <c r="J5" s="7"/>
      <c r="K5" s="3"/>
    </row>
    <row r="6" spans="1:11" outlineLevel="1" x14ac:dyDescent="0.25">
      <c r="A6" t="s">
        <v>2</v>
      </c>
      <c r="B6" s="28">
        <v>3</v>
      </c>
      <c r="D6" s="25">
        <v>268</v>
      </c>
      <c r="E6" s="21">
        <f t="shared" si="0"/>
        <v>4.5762682922664473</v>
      </c>
      <c r="F6" s="25">
        <v>510</v>
      </c>
      <c r="G6" s="26">
        <f>F6/B6/$G$2*1000</f>
        <v>8.4463655785760423</v>
      </c>
      <c r="H6" s="25"/>
      <c r="I6" s="26" t="e">
        <f t="shared" si="1"/>
        <v>#DIV/0!</v>
      </c>
      <c r="J6" s="8"/>
      <c r="K6" s="3"/>
    </row>
    <row r="7" spans="1:11" outlineLevel="1" x14ac:dyDescent="0.25">
      <c r="A7" t="s">
        <v>5</v>
      </c>
      <c r="B7" s="28">
        <v>3.7499999999999999E-2</v>
      </c>
      <c r="D7" s="25">
        <v>6</v>
      </c>
      <c r="E7" s="21">
        <f t="shared" si="0"/>
        <v>8.1963014189846835</v>
      </c>
      <c r="F7" s="25">
        <v>10</v>
      </c>
      <c r="G7" s="26">
        <f>F7/B7/$G$2*1000</f>
        <v>13.249200907570263</v>
      </c>
      <c r="H7" s="25"/>
      <c r="I7" s="26" t="e">
        <f t="shared" si="1"/>
        <v>#DIV/0!</v>
      </c>
      <c r="J7" s="15"/>
      <c r="K7" s="3"/>
    </row>
    <row r="8" spans="1:11" s="18" customFormat="1" x14ac:dyDescent="0.25">
      <c r="A8" s="34" t="s">
        <v>25</v>
      </c>
      <c r="B8" s="35"/>
      <c r="C8" s="36"/>
      <c r="D8" s="38"/>
      <c r="E8" s="46">
        <f>SUM(E4:E7)</f>
        <v>25.920803237539062</v>
      </c>
      <c r="F8" s="38"/>
      <c r="G8" s="44">
        <f>SUM(G4:G7)</f>
        <v>50.992861993011047</v>
      </c>
      <c r="H8" s="38"/>
      <c r="I8" s="44" t="e">
        <f>SUM(I4:I7)</f>
        <v>#DIV/0!</v>
      </c>
      <c r="K8" s="3"/>
    </row>
    <row r="9" spans="1:11" outlineLevel="2" x14ac:dyDescent="0.25">
      <c r="A9" t="s">
        <v>13</v>
      </c>
      <c r="B9" s="28">
        <v>2</v>
      </c>
      <c r="D9" s="25">
        <v>1128</v>
      </c>
      <c r="E9" s="21">
        <f>D9/B9/$E$2*1000</f>
        <v>28.891962501921007</v>
      </c>
      <c r="F9" s="25">
        <v>636</v>
      </c>
      <c r="G9" s="26">
        <f>F9/B9/$G$2*1000</f>
        <v>15.799672082277537</v>
      </c>
      <c r="H9" s="25"/>
      <c r="I9" s="26" t="e">
        <f>H9/B9/$I$2*1000</f>
        <v>#DIV/0!</v>
      </c>
      <c r="J9" s="16"/>
      <c r="K9" s="3"/>
    </row>
    <row r="10" spans="1:11" outlineLevel="2" x14ac:dyDescent="0.25">
      <c r="A10" t="s">
        <v>14</v>
      </c>
      <c r="B10" s="28">
        <v>2</v>
      </c>
      <c r="D10" s="25">
        <v>506</v>
      </c>
      <c r="E10" s="21">
        <f t="shared" ref="E10:E11" si="2">D10/B10/$E$2*1000</f>
        <v>12.960401618769531</v>
      </c>
      <c r="F10" s="25">
        <v>589</v>
      </c>
      <c r="G10" s="26">
        <f>F10/B10/$G$2*1000</f>
        <v>14.63208625229791</v>
      </c>
      <c r="H10" s="25"/>
      <c r="I10" s="26" t="e">
        <f>H10/B10/$I$2*1000</f>
        <v>#DIV/0!</v>
      </c>
      <c r="J10" s="17"/>
      <c r="K10" s="3"/>
    </row>
    <row r="11" spans="1:11" outlineLevel="2" x14ac:dyDescent="0.25">
      <c r="A11" t="s">
        <v>15</v>
      </c>
      <c r="B11" s="28">
        <v>2</v>
      </c>
      <c r="D11" s="25">
        <v>0</v>
      </c>
      <c r="E11" s="21">
        <f t="shared" si="2"/>
        <v>0</v>
      </c>
      <c r="F11" s="25">
        <v>38</v>
      </c>
      <c r="G11" s="26">
        <f>F11/B11/$G$2*1000</f>
        <v>0.94400556466438112</v>
      </c>
      <c r="H11" s="25"/>
      <c r="I11" s="26" t="e">
        <f>H11/B11/$I$2*1000</f>
        <v>#DIV/0!</v>
      </c>
      <c r="J11" s="18"/>
      <c r="K11" s="3"/>
    </row>
    <row r="12" spans="1:11" s="18" customFormat="1" x14ac:dyDescent="0.25">
      <c r="A12" s="34" t="s">
        <v>27</v>
      </c>
      <c r="B12" s="35"/>
      <c r="C12" s="36"/>
      <c r="D12" s="38"/>
      <c r="E12" s="46">
        <f>SUM(E9:E11)</f>
        <v>41.852364120690538</v>
      </c>
      <c r="F12" s="38"/>
      <c r="G12" s="44">
        <f>SUM(G9:G11)</f>
        <v>31.375763899239828</v>
      </c>
      <c r="H12" s="38"/>
      <c r="I12" s="44" t="e">
        <f>SUM(I9:I11)</f>
        <v>#DIV/0!</v>
      </c>
      <c r="K12" s="3"/>
    </row>
    <row r="13" spans="1:11" outlineLevel="1" x14ac:dyDescent="0.25">
      <c r="A13" t="s">
        <v>16</v>
      </c>
      <c r="B13" s="29">
        <v>0.33</v>
      </c>
      <c r="C13" s="2"/>
      <c r="D13" s="25">
        <v>29</v>
      </c>
      <c r="E13" s="21">
        <f>D13/B13/$E$2*1000</f>
        <v>4.5017564611847689</v>
      </c>
      <c r="F13" s="25">
        <v>1</v>
      </c>
      <c r="G13" s="26">
        <f>F13/B13/$G$2*1000</f>
        <v>0.15055910122238933</v>
      </c>
      <c r="H13" s="25"/>
      <c r="I13" s="26" t="e">
        <f>H13/B13/$I$2*1000</f>
        <v>#DIV/0!</v>
      </c>
      <c r="J13" s="12"/>
      <c r="K13" s="3"/>
    </row>
    <row r="14" spans="1:11" outlineLevel="1" x14ac:dyDescent="0.25">
      <c r="A14" t="s">
        <v>17</v>
      </c>
      <c r="B14" s="29">
        <v>0.33</v>
      </c>
      <c r="C14" s="2"/>
      <c r="D14" s="25">
        <v>728</v>
      </c>
      <c r="E14" s="21">
        <f t="shared" ref="E14:E16" si="3">D14/B14/$E$2*1000</f>
        <v>113.00961047387972</v>
      </c>
      <c r="F14" s="25">
        <v>609</v>
      </c>
      <c r="G14" s="26">
        <f>F14/B14/$G$2*1000</f>
        <v>91.690492644435096</v>
      </c>
      <c r="H14" s="25"/>
      <c r="I14" s="26" t="e">
        <f>H14/B14/$I$2*1000</f>
        <v>#DIV/0!</v>
      </c>
      <c r="J14" s="9"/>
      <c r="K14" s="3"/>
    </row>
    <row r="15" spans="1:11" outlineLevel="1" x14ac:dyDescent="0.25">
      <c r="A15" t="s">
        <v>18</v>
      </c>
      <c r="B15" s="29">
        <v>0.33</v>
      </c>
      <c r="C15" s="2"/>
      <c r="D15" s="25">
        <v>525</v>
      </c>
      <c r="E15" s="21">
        <f t="shared" si="3"/>
        <v>81.497315245586336</v>
      </c>
      <c r="F15" s="25">
        <v>606</v>
      </c>
      <c r="G15" s="26">
        <f>F15/B15/$G$2*1000</f>
        <v>91.238815340767943</v>
      </c>
      <c r="H15" s="25"/>
      <c r="I15" s="26" t="e">
        <f>H15/B15/$I$2*1000</f>
        <v>#DIV/0!</v>
      </c>
      <c r="J15" s="10"/>
      <c r="K15" s="3"/>
    </row>
    <row r="16" spans="1:11" outlineLevel="1" x14ac:dyDescent="0.25">
      <c r="A16" t="s">
        <v>19</v>
      </c>
      <c r="B16" s="29">
        <v>0.33</v>
      </c>
      <c r="C16" s="2"/>
      <c r="D16" s="25">
        <v>57</v>
      </c>
      <c r="E16" s="21">
        <f t="shared" si="3"/>
        <v>8.8482799409493733</v>
      </c>
      <c r="F16" s="25">
        <v>87</v>
      </c>
      <c r="G16" s="26">
        <f>F16/B16/$G$2*1000</f>
        <v>13.098641806347871</v>
      </c>
      <c r="H16" s="25"/>
      <c r="I16" s="26" t="e">
        <f>H16/B16/$I$2*1000</f>
        <v>#DIV/0!</v>
      </c>
      <c r="J16" s="11"/>
      <c r="K16" s="3"/>
    </row>
    <row r="17" spans="1:11" s="18" customFormat="1" x14ac:dyDescent="0.25">
      <c r="A17" s="34" t="s">
        <v>24</v>
      </c>
      <c r="B17" s="39"/>
      <c r="C17" s="40"/>
      <c r="D17" s="38"/>
      <c r="E17" s="46">
        <f>SUM(E13:E16)</f>
        <v>207.85696212160019</v>
      </c>
      <c r="F17" s="38"/>
      <c r="G17" s="44">
        <f>SUM(G13:G16)</f>
        <v>196.17850889277329</v>
      </c>
      <c r="H17" s="38"/>
      <c r="I17" s="44" t="e">
        <f>SUM(I13:I16)</f>
        <v>#DIV/0!</v>
      </c>
      <c r="K17" s="3"/>
    </row>
    <row r="18" spans="1:11" outlineLevel="1" x14ac:dyDescent="0.25">
      <c r="A18" t="s">
        <v>3</v>
      </c>
      <c r="B18" s="28">
        <v>3</v>
      </c>
      <c r="D18" s="25">
        <v>692</v>
      </c>
      <c r="E18" s="21">
        <f>D18/B18/$E$2*1000</f>
        <v>11.816334545702919</v>
      </c>
      <c r="F18" s="25">
        <v>557</v>
      </c>
      <c r="G18" s="26">
        <f>F18/B18/$G$2*1000</f>
        <v>9.2247561318957949</v>
      </c>
      <c r="H18" s="25"/>
      <c r="I18" s="26" t="e">
        <f>H18/B18/$I$2*1000</f>
        <v>#DIV/0!</v>
      </c>
      <c r="J18" s="14"/>
      <c r="K18" s="3"/>
    </row>
    <row r="19" spans="1:11" outlineLevel="1" x14ac:dyDescent="0.25">
      <c r="A19" t="s">
        <v>4</v>
      </c>
      <c r="B19" s="28">
        <v>0.33</v>
      </c>
      <c r="D19" s="25">
        <v>31</v>
      </c>
      <c r="E19" s="21">
        <f>D19/B19/$E$2*1000</f>
        <v>4.8122224240250979</v>
      </c>
      <c r="F19" s="25">
        <v>15</v>
      </c>
      <c r="G19" s="26">
        <f>F19/B19/$G$2*1000</f>
        <v>2.2583865183358403</v>
      </c>
      <c r="H19" s="25"/>
      <c r="I19" s="26" t="e">
        <f>H19/B19/$I$2*1000</f>
        <v>#DIV/0!</v>
      </c>
      <c r="J19" s="13"/>
      <c r="K19" s="3"/>
    </row>
    <row r="20" spans="1:11" s="18" customFormat="1" x14ac:dyDescent="0.25">
      <c r="A20" s="34" t="s">
        <v>29</v>
      </c>
      <c r="B20" s="35"/>
      <c r="C20" s="36"/>
      <c r="D20" s="38"/>
      <c r="E20" s="46">
        <f>SUM(E18:E19)</f>
        <v>16.628556969728017</v>
      </c>
      <c r="F20" s="38"/>
      <c r="G20" s="44">
        <f>SUM(G18:G19)</f>
        <v>11.483142650231635</v>
      </c>
      <c r="H20" s="38"/>
      <c r="I20" s="44" t="e">
        <f>SUM(I18:I19)</f>
        <v>#DIV/0!</v>
      </c>
      <c r="K20" s="3"/>
    </row>
    <row r="21" spans="1:11" outlineLevel="1" x14ac:dyDescent="0.25">
      <c r="A21" t="s">
        <v>10</v>
      </c>
      <c r="B21" s="28">
        <v>3</v>
      </c>
      <c r="D21" s="25">
        <v>322</v>
      </c>
      <c r="E21" s="21">
        <f>D21/B21/$E$2*1000</f>
        <v>5.4983522019022244</v>
      </c>
      <c r="F21" s="25">
        <v>41</v>
      </c>
      <c r="G21" s="26">
        <f>F21/B21/$G$2*1000</f>
        <v>0.67902154651297586</v>
      </c>
      <c r="H21" s="25"/>
      <c r="I21" s="26" t="e">
        <f>H21/B21/$I$2*1000</f>
        <v>#DIV/0!</v>
      </c>
      <c r="J21" s="18"/>
      <c r="K21" s="3"/>
    </row>
    <row r="22" spans="1:11" outlineLevel="1" x14ac:dyDescent="0.25">
      <c r="A22" t="s">
        <v>11</v>
      </c>
      <c r="B22" s="28">
        <v>3</v>
      </c>
      <c r="D22" s="25">
        <v>396</v>
      </c>
      <c r="E22" s="21">
        <f t="shared" ref="E22:E23" si="4">D22/B22/$E$2*1000</f>
        <v>6.7619486706623633</v>
      </c>
      <c r="F22" s="25">
        <v>72</v>
      </c>
      <c r="G22" s="26">
        <f>F22/B22/$G$2*1000</f>
        <v>1.1924280816813235</v>
      </c>
      <c r="H22" s="25"/>
      <c r="I22" s="26" t="e">
        <f>H22/B22/$I$2*1000</f>
        <v>#DIV/0!</v>
      </c>
      <c r="J22" s="18"/>
      <c r="K22" s="3"/>
    </row>
    <row r="23" spans="1:11" outlineLevel="1" x14ac:dyDescent="0.25">
      <c r="A23" t="s">
        <v>12</v>
      </c>
      <c r="B23" s="28">
        <v>3</v>
      </c>
      <c r="D23" s="25">
        <v>0</v>
      </c>
      <c r="E23" s="21">
        <f t="shared" si="4"/>
        <v>0</v>
      </c>
      <c r="F23" s="25">
        <v>50</v>
      </c>
      <c r="G23" s="26">
        <f>F23/B23/$G$2*1000</f>
        <v>0.82807505672314141</v>
      </c>
      <c r="H23" s="25"/>
      <c r="I23" s="26" t="e">
        <f>H23/B23/$I$2*1000</f>
        <v>#DIV/0!</v>
      </c>
      <c r="J23" s="18"/>
      <c r="K23" s="3"/>
    </row>
    <row r="24" spans="1:11" s="18" customFormat="1" x14ac:dyDescent="0.25">
      <c r="A24" s="34" t="s">
        <v>26</v>
      </c>
      <c r="B24" s="35"/>
      <c r="C24" s="36"/>
      <c r="D24" s="38"/>
      <c r="E24" s="46">
        <f>SUM(E21:E23)</f>
        <v>12.260300872564589</v>
      </c>
      <c r="F24" s="38"/>
      <c r="G24" s="44">
        <f>SUM(G21:G23)</f>
        <v>2.6995246849174408</v>
      </c>
      <c r="H24" s="38"/>
      <c r="I24" s="44" t="e">
        <f>SUM(I21:I23)</f>
        <v>#DIV/0!</v>
      </c>
      <c r="K24" s="3"/>
    </row>
    <row r="25" spans="1:11" outlineLevel="1" x14ac:dyDescent="0.25">
      <c r="A25" t="s">
        <v>6</v>
      </c>
      <c r="B25" s="28">
        <v>2</v>
      </c>
      <c r="D25" s="25">
        <v>189</v>
      </c>
      <c r="E25" s="21">
        <f>D25/B25/$E$2*1000</f>
        <v>4.8409405255878291</v>
      </c>
      <c r="F25" s="25">
        <v>188</v>
      </c>
      <c r="G25" s="26">
        <f>F25/B25/$G$2*1000</f>
        <v>4.6703433199185174</v>
      </c>
      <c r="H25" s="25"/>
      <c r="I25" s="26" t="e">
        <f>H25/B25/$I$2*1000</f>
        <v>#DIV/0!</v>
      </c>
      <c r="J25" s="4"/>
      <c r="K25" s="3"/>
    </row>
    <row r="26" spans="1:11" outlineLevel="1" x14ac:dyDescent="0.25">
      <c r="A26" t="s">
        <v>7</v>
      </c>
      <c r="B26" s="28">
        <v>2</v>
      </c>
      <c r="D26" s="25">
        <v>497</v>
      </c>
      <c r="E26" s="21">
        <f t="shared" ref="E26:E28" si="5">D26/B26/$E$2*1000</f>
        <v>12.729880641360587</v>
      </c>
      <c r="F26" s="25">
        <v>30</v>
      </c>
      <c r="G26" s="26">
        <f>F26/B26/$G$2*1000</f>
        <v>0.7452675510508272</v>
      </c>
      <c r="H26" s="25"/>
      <c r="I26" s="26" t="e">
        <f>H26/B26/$I$2*1000</f>
        <v>#DIV/0!</v>
      </c>
      <c r="J26" s="4"/>
      <c r="K26" s="3"/>
    </row>
    <row r="27" spans="1:11" outlineLevel="1" x14ac:dyDescent="0.25">
      <c r="A27" t="s">
        <v>8</v>
      </c>
      <c r="B27" s="28">
        <v>2</v>
      </c>
      <c r="D27" s="25">
        <v>597</v>
      </c>
      <c r="E27" s="21">
        <f t="shared" si="5"/>
        <v>15.291224834793299</v>
      </c>
      <c r="F27" s="25">
        <v>112</v>
      </c>
      <c r="G27" s="26">
        <f>F27/B27/$G$2*1000</f>
        <v>2.7823321905897553</v>
      </c>
      <c r="H27" s="25"/>
      <c r="I27" s="26" t="e">
        <f>H27/B27/$I$2*1000</f>
        <v>#DIV/0!</v>
      </c>
      <c r="J27" s="18"/>
      <c r="K27" s="3"/>
    </row>
    <row r="28" spans="1:11" outlineLevel="1" x14ac:dyDescent="0.25">
      <c r="A28" t="s">
        <v>9</v>
      </c>
      <c r="B28" s="28">
        <v>2</v>
      </c>
      <c r="D28" s="25">
        <v>53</v>
      </c>
      <c r="E28" s="21">
        <f t="shared" si="5"/>
        <v>1.357512422519338</v>
      </c>
      <c r="F28" s="25">
        <v>0</v>
      </c>
      <c r="G28" s="26">
        <f>F28/B28/$G$2*1000</f>
        <v>0</v>
      </c>
      <c r="H28" s="25"/>
      <c r="I28" s="26" t="e">
        <f>H28/B28/$I$2*1000</f>
        <v>#DIV/0!</v>
      </c>
      <c r="J28" s="18"/>
      <c r="K28" s="3"/>
    </row>
    <row r="29" spans="1:11" s="18" customFormat="1" x14ac:dyDescent="0.25">
      <c r="A29" s="34" t="s">
        <v>28</v>
      </c>
      <c r="B29" s="35"/>
      <c r="C29" s="36"/>
      <c r="D29" s="38"/>
      <c r="E29" s="46">
        <f>SUM(E25:E28)</f>
        <v>34.219558424261052</v>
      </c>
      <c r="F29" s="37"/>
      <c r="G29" s="44">
        <f>SUM(G25:G28)</f>
        <v>8.1979430615590996</v>
      </c>
      <c r="H29" s="37"/>
      <c r="I29" s="44" t="e">
        <f>SUM(I25:I28)</f>
        <v>#DIV/0!</v>
      </c>
      <c r="K29" s="3"/>
    </row>
    <row r="30" spans="1:11" ht="15.75" thickBot="1" x14ac:dyDescent="0.3">
      <c r="A30" s="5" t="s">
        <v>30</v>
      </c>
      <c r="B30" s="30"/>
      <c r="D30" s="24"/>
      <c r="E30" s="47">
        <f>E8+E12+E17+E20+E24+E29</f>
        <v>338.73854574638347</v>
      </c>
      <c r="F30" s="24"/>
      <c r="G30" s="27">
        <f>G8+G20+G29+G24+G12+G17</f>
        <v>300.92774518173235</v>
      </c>
      <c r="H30" s="24"/>
      <c r="I30" s="27" t="e">
        <f>I8+I12+I17+I20+I24+I29</f>
        <v>#DIV/0!</v>
      </c>
    </row>
    <row r="31" spans="1:11" x14ac:dyDescent="0.25">
      <c r="H31" s="18"/>
      <c r="I31" s="18"/>
    </row>
    <row r="32" spans="1:11" x14ac:dyDescent="0.25">
      <c r="H32" s="18"/>
      <c r="I32" s="18"/>
    </row>
    <row r="33" spans="1:10" ht="15.75" thickBot="1" x14ac:dyDescent="0.3">
      <c r="H33" s="18"/>
      <c r="I33" s="18"/>
    </row>
    <row r="34" spans="1:10" ht="19.5" thickBot="1" x14ac:dyDescent="0.35">
      <c r="D34" s="49">
        <v>2013</v>
      </c>
      <c r="E34" s="50"/>
      <c r="F34" s="49">
        <v>2014</v>
      </c>
      <c r="G34" s="50"/>
      <c r="H34" s="49">
        <v>2015</v>
      </c>
      <c r="I34" s="50"/>
    </row>
    <row r="35" spans="1:10" ht="20.25" customHeight="1" thickBot="1" x14ac:dyDescent="0.4">
      <c r="A35" s="19" t="s">
        <v>31</v>
      </c>
      <c r="B35" s="32" t="s">
        <v>21</v>
      </c>
      <c r="C35" s="33"/>
      <c r="D35" s="33"/>
      <c r="E35" s="45">
        <v>74853</v>
      </c>
      <c r="F35" s="32"/>
      <c r="G35" s="45">
        <v>74697</v>
      </c>
      <c r="H35" s="32"/>
      <c r="I35" s="45"/>
    </row>
    <row r="36" spans="1:10" ht="33" customHeight="1" x14ac:dyDescent="0.25">
      <c r="A36" s="5"/>
      <c r="B36" s="31" t="s">
        <v>22</v>
      </c>
      <c r="C36" s="5"/>
      <c r="D36" s="22" t="s">
        <v>20</v>
      </c>
      <c r="E36" s="23" t="s">
        <v>23</v>
      </c>
      <c r="F36" s="42" t="s">
        <v>20</v>
      </c>
      <c r="G36" s="43" t="s">
        <v>23</v>
      </c>
      <c r="H36" s="42" t="s">
        <v>20</v>
      </c>
      <c r="I36" s="43" t="s">
        <v>23</v>
      </c>
    </row>
    <row r="37" spans="1:10" outlineLevel="1" x14ac:dyDescent="0.25">
      <c r="A37" s="18" t="s">
        <v>0</v>
      </c>
      <c r="B37" s="28">
        <v>3</v>
      </c>
      <c r="D37" s="25">
        <v>724</v>
      </c>
      <c r="E37" s="21">
        <f>D37/B37/$E$35*1000</f>
        <v>3.2240970079132882</v>
      </c>
      <c r="F37" s="25">
        <v>453</v>
      </c>
      <c r="G37" s="26">
        <f>F37/B37/$G$35*1000</f>
        <v>2.0215001941175683</v>
      </c>
      <c r="H37" s="25"/>
      <c r="I37" s="26" t="e">
        <f>H37/B37/$I$35*1000</f>
        <v>#DIV/0!</v>
      </c>
    </row>
    <row r="38" spans="1:10" outlineLevel="1" x14ac:dyDescent="0.25">
      <c r="A38" s="18" t="s">
        <v>1</v>
      </c>
      <c r="B38" s="28">
        <v>3</v>
      </c>
      <c r="D38" s="25">
        <v>6</v>
      </c>
      <c r="E38" s="21">
        <f>D38/B38/$E$35*1000</f>
        <v>2.6719035977181945E-2</v>
      </c>
      <c r="F38" s="25">
        <v>16</v>
      </c>
      <c r="G38" s="26">
        <f>F38/B38/$G$35*1000</f>
        <v>7.1399565355145897E-2</v>
      </c>
      <c r="H38" s="25"/>
      <c r="I38" s="26" t="e">
        <f t="shared" ref="I38:I40" si="6">H38/B38/$I$35*1000</f>
        <v>#DIV/0!</v>
      </c>
    </row>
    <row r="39" spans="1:10" outlineLevel="1" x14ac:dyDescent="0.25">
      <c r="A39" s="18" t="s">
        <v>2</v>
      </c>
      <c r="B39" s="28">
        <v>3</v>
      </c>
      <c r="D39" s="25">
        <v>556</v>
      </c>
      <c r="E39" s="21">
        <f>D39/B39/$E$35*1000</f>
        <v>2.4759640005521937</v>
      </c>
      <c r="F39" s="25">
        <v>447</v>
      </c>
      <c r="G39" s="26">
        <f>F39/B39/$G$35*1000</f>
        <v>1.9947253571093886</v>
      </c>
      <c r="H39" s="25"/>
      <c r="I39" s="26" t="e">
        <f t="shared" si="6"/>
        <v>#DIV/0!</v>
      </c>
    </row>
    <row r="40" spans="1:10" outlineLevel="1" x14ac:dyDescent="0.25">
      <c r="A40" s="18" t="s">
        <v>5</v>
      </c>
      <c r="B40" s="28">
        <v>3.7499999999999999E-2</v>
      </c>
      <c r="D40" s="25">
        <v>13</v>
      </c>
      <c r="E40" s="21">
        <f>D40/B40/$E$35*1000</f>
        <v>4.6312995693782035</v>
      </c>
      <c r="F40" s="25">
        <v>28</v>
      </c>
      <c r="G40" s="26">
        <f>F40/B40/$G$35*1000</f>
        <v>9.995939149720428</v>
      </c>
      <c r="H40" s="25"/>
      <c r="I40" s="26" t="e">
        <f t="shared" si="6"/>
        <v>#DIV/0!</v>
      </c>
    </row>
    <row r="41" spans="1:10" ht="16.5" customHeight="1" x14ac:dyDescent="0.25">
      <c r="A41" s="34" t="s">
        <v>25</v>
      </c>
      <c r="B41" s="35"/>
      <c r="C41" s="36"/>
      <c r="D41" s="38"/>
      <c r="E41" s="46">
        <f>SUM(E37:E40)</f>
        <v>10.358079613820868</v>
      </c>
      <c r="F41" s="38"/>
      <c r="G41" s="44">
        <f>SUM(G37:G40)</f>
        <v>14.083564266302531</v>
      </c>
      <c r="H41" s="38"/>
      <c r="I41" s="44" t="e">
        <f>SUM(I37:I40)</f>
        <v>#DIV/0!</v>
      </c>
      <c r="J41" s="5"/>
    </row>
    <row r="42" spans="1:10" outlineLevel="1" x14ac:dyDescent="0.25">
      <c r="A42" s="18" t="s">
        <v>13</v>
      </c>
      <c r="B42" s="28">
        <v>2</v>
      </c>
      <c r="D42" s="25">
        <v>1270</v>
      </c>
      <c r="E42" s="21">
        <f>D42/B42/$E$35*1000</f>
        <v>8.4832939227552675</v>
      </c>
      <c r="F42" s="25">
        <v>571</v>
      </c>
      <c r="G42" s="26">
        <f>F42/B42/$G$35*1000</f>
        <v>3.8221079829176539</v>
      </c>
      <c r="H42" s="25"/>
      <c r="I42" s="26" t="e">
        <f>H42/B42/$I$35*1000</f>
        <v>#DIV/0!</v>
      </c>
      <c r="J42" s="4"/>
    </row>
    <row r="43" spans="1:10" outlineLevel="1" x14ac:dyDescent="0.25">
      <c r="A43" s="18" t="s">
        <v>14</v>
      </c>
      <c r="B43" s="28">
        <v>2</v>
      </c>
      <c r="D43" s="25">
        <v>273</v>
      </c>
      <c r="E43" s="21">
        <f>D43/B43/$E$35*1000</f>
        <v>1.8235742054426676</v>
      </c>
      <c r="F43" s="25">
        <v>96</v>
      </c>
      <c r="G43" s="26">
        <f>F43/B43/$G$35*1000</f>
        <v>0.6425960881963132</v>
      </c>
      <c r="H43" s="25"/>
      <c r="I43" s="26" t="e">
        <f t="shared" ref="I43:I44" si="7">H43/B43/$I$35*1000</f>
        <v>#DIV/0!</v>
      </c>
      <c r="J43" s="4"/>
    </row>
    <row r="44" spans="1:10" outlineLevel="1" x14ac:dyDescent="0.25">
      <c r="A44" s="18" t="s">
        <v>15</v>
      </c>
      <c r="B44" s="28">
        <v>2</v>
      </c>
      <c r="D44" s="25">
        <v>669</v>
      </c>
      <c r="E44" s="21">
        <f>D44/B44/$E$35*1000</f>
        <v>4.4687587671836804</v>
      </c>
      <c r="F44" s="25">
        <v>679</v>
      </c>
      <c r="G44" s="26">
        <f>F44/B44/$G$35*1000</f>
        <v>4.5450285821385066</v>
      </c>
      <c r="H44" s="25"/>
      <c r="I44" s="26" t="e">
        <f t="shared" si="7"/>
        <v>#DIV/0!</v>
      </c>
      <c r="J44" s="4"/>
    </row>
    <row r="45" spans="1:10" x14ac:dyDescent="0.25">
      <c r="A45" s="34" t="s">
        <v>27</v>
      </c>
      <c r="B45" s="35"/>
      <c r="C45" s="36"/>
      <c r="D45" s="38"/>
      <c r="E45" s="46">
        <f>SUM(E42:E44)</f>
        <v>14.775626895381617</v>
      </c>
      <c r="F45" s="37"/>
      <c r="G45" s="44">
        <f>SUM(G42:G44)</f>
        <v>9.009732653252474</v>
      </c>
      <c r="H45" s="37"/>
      <c r="I45" s="44" t="e">
        <f>SUM(I42:I44)</f>
        <v>#DIV/0!</v>
      </c>
      <c r="J45" s="4"/>
    </row>
    <row r="46" spans="1:10" outlineLevel="1" x14ac:dyDescent="0.25">
      <c r="A46" s="18" t="s">
        <v>16</v>
      </c>
      <c r="B46" s="29">
        <v>0.33</v>
      </c>
      <c r="C46" s="2"/>
      <c r="D46" s="25">
        <v>131</v>
      </c>
      <c r="E46" s="21">
        <f>D46/B46/$E$35*1000</f>
        <v>5.3033238075921734</v>
      </c>
      <c r="F46" s="25">
        <v>160</v>
      </c>
      <c r="G46" s="26">
        <f>F46/B46/$G$35*1000</f>
        <v>6.4908695777405354</v>
      </c>
      <c r="H46" s="25"/>
      <c r="I46" s="26" t="e">
        <f>H46/B46/$I$35*1000</f>
        <v>#DIV/0!</v>
      </c>
      <c r="J46" s="2"/>
    </row>
    <row r="47" spans="1:10" outlineLevel="1" x14ac:dyDescent="0.25">
      <c r="A47" s="18" t="s">
        <v>17</v>
      </c>
      <c r="B47" s="29">
        <v>0.33</v>
      </c>
      <c r="C47" s="2"/>
      <c r="D47" s="25">
        <v>3202</v>
      </c>
      <c r="E47" s="21">
        <f>D47/B47/$E$35*1000</f>
        <v>129.62780787717662</v>
      </c>
      <c r="F47" s="25">
        <v>2894</v>
      </c>
      <c r="G47" s="26">
        <f>F47/B47/$G$35*1000</f>
        <v>117.40360348738194</v>
      </c>
      <c r="H47" s="25"/>
      <c r="I47" s="26" t="e">
        <f t="shared" ref="I47:I49" si="8">H47/B47/$I$35*1000</f>
        <v>#DIV/0!</v>
      </c>
      <c r="J47" s="2"/>
    </row>
    <row r="48" spans="1:10" outlineLevel="1" x14ac:dyDescent="0.25">
      <c r="A48" s="18" t="s">
        <v>18</v>
      </c>
      <c r="B48" s="29">
        <v>0.33</v>
      </c>
      <c r="C48" s="2"/>
      <c r="D48" s="25">
        <v>2177</v>
      </c>
      <c r="E48" s="21">
        <f>D48/B48/$E$35*1000</f>
        <v>88.132335336856201</v>
      </c>
      <c r="F48" s="25">
        <v>2637</v>
      </c>
      <c r="G48" s="26">
        <f>F48/B48/$G$35*1000</f>
        <v>106.9776442281362</v>
      </c>
      <c r="H48" s="25"/>
      <c r="I48" s="26" t="e">
        <f t="shared" si="8"/>
        <v>#DIV/0!</v>
      </c>
      <c r="J48" s="2"/>
    </row>
    <row r="49" spans="1:10" outlineLevel="1" x14ac:dyDescent="0.25">
      <c r="A49" s="18" t="s">
        <v>19</v>
      </c>
      <c r="B49" s="29">
        <v>0.33</v>
      </c>
      <c r="C49" s="2"/>
      <c r="D49" s="25">
        <v>237</v>
      </c>
      <c r="E49" s="21">
        <f>D49/B49/$E$35*1000</f>
        <v>9.594562919078971</v>
      </c>
      <c r="F49" s="25">
        <v>233</v>
      </c>
      <c r="G49" s="26">
        <f>F49/B49/$G$35*1000</f>
        <v>9.452328822584656</v>
      </c>
      <c r="H49" s="25"/>
      <c r="I49" s="26" t="e">
        <f t="shared" si="8"/>
        <v>#DIV/0!</v>
      </c>
      <c r="J49" s="2"/>
    </row>
    <row r="50" spans="1:10" x14ac:dyDescent="0.25">
      <c r="A50" s="34" t="s">
        <v>24</v>
      </c>
      <c r="B50" s="39"/>
      <c r="C50" s="40"/>
      <c r="D50" s="38"/>
      <c r="E50" s="46">
        <f>SUM(E46:E49)</f>
        <v>232.65802994070398</v>
      </c>
      <c r="F50" s="41"/>
      <c r="G50" s="44">
        <f>SUM(G46:G49)</f>
        <v>240.32444611584333</v>
      </c>
      <c r="H50" s="41"/>
      <c r="I50" s="44" t="e">
        <f>SUM(I46:I49)</f>
        <v>#DIV/0!</v>
      </c>
    </row>
    <row r="51" spans="1:10" outlineLevel="1" x14ac:dyDescent="0.25">
      <c r="A51" s="18" t="s">
        <v>3</v>
      </c>
      <c r="B51" s="28">
        <v>3</v>
      </c>
      <c r="D51" s="25">
        <v>202</v>
      </c>
      <c r="E51" s="21">
        <f>D51/B51/$E$35*1000</f>
        <v>0.89954087789845871</v>
      </c>
      <c r="F51" s="25">
        <v>412</v>
      </c>
      <c r="G51" s="26">
        <f>F51/B51/$G$35*1000</f>
        <v>1.8385388078950069</v>
      </c>
      <c r="H51" s="25"/>
      <c r="I51" s="26" t="e">
        <f>H51/B51/$I$35*1000</f>
        <v>#DIV/0!</v>
      </c>
      <c r="J51" s="4"/>
    </row>
    <row r="52" spans="1:10" outlineLevel="1" x14ac:dyDescent="0.25">
      <c r="A52" s="18" t="s">
        <v>4</v>
      </c>
      <c r="B52" s="28">
        <v>0.33</v>
      </c>
      <c r="D52" s="25">
        <v>0</v>
      </c>
      <c r="E52" s="21">
        <f>D52/B52/$E$35*1000</f>
        <v>0</v>
      </c>
      <c r="F52" s="25">
        <v>0</v>
      </c>
      <c r="G52" s="26">
        <f>F52/B52/$G$35*1000</f>
        <v>0</v>
      </c>
      <c r="H52" s="25"/>
      <c r="I52" s="26" t="e">
        <f>H52/B52/$I$35*1000</f>
        <v>#DIV/0!</v>
      </c>
      <c r="J52" s="4"/>
    </row>
    <row r="53" spans="1:10" x14ac:dyDescent="0.25">
      <c r="A53" s="34" t="s">
        <v>29</v>
      </c>
      <c r="B53" s="35"/>
      <c r="C53" s="36"/>
      <c r="D53" s="38"/>
      <c r="E53" s="46">
        <f>SUM(E51:E52)</f>
        <v>0.89954087789845871</v>
      </c>
      <c r="F53" s="38"/>
      <c r="G53" s="44">
        <f>SUM(G51:G52)</f>
        <v>1.8385388078950069</v>
      </c>
      <c r="H53" s="38"/>
      <c r="I53" s="44" t="e">
        <f>SUM(I51:I52)</f>
        <v>#DIV/0!</v>
      </c>
      <c r="J53" s="4"/>
    </row>
    <row r="54" spans="1:10" outlineLevel="1" x14ac:dyDescent="0.25">
      <c r="A54" s="18" t="s">
        <v>10</v>
      </c>
      <c r="B54" s="28">
        <v>3</v>
      </c>
      <c r="D54" s="25">
        <v>0</v>
      </c>
      <c r="E54" s="21">
        <f>D54/B54/$E$35*1000</f>
        <v>0</v>
      </c>
      <c r="F54" s="25">
        <v>0</v>
      </c>
      <c r="G54" s="26">
        <f>F54/B54/$G$35*1000</f>
        <v>0</v>
      </c>
      <c r="H54" s="25"/>
      <c r="I54" s="26" t="e">
        <f>H54/B54/$I$35*1000</f>
        <v>#DIV/0!</v>
      </c>
      <c r="J54" s="4"/>
    </row>
    <row r="55" spans="1:10" outlineLevel="1" x14ac:dyDescent="0.25">
      <c r="A55" s="18" t="s">
        <v>11</v>
      </c>
      <c r="B55" s="28">
        <v>3</v>
      </c>
      <c r="D55" s="25">
        <v>0</v>
      </c>
      <c r="E55" s="21">
        <f>D55/B55/$E$35*1000</f>
        <v>0</v>
      </c>
      <c r="F55" s="25">
        <v>0</v>
      </c>
      <c r="G55" s="26">
        <f>F55/B55/$G$35*1000</f>
        <v>0</v>
      </c>
      <c r="H55" s="25"/>
      <c r="I55" s="26" t="e">
        <f t="shared" ref="I55:I56" si="9">H55/B55/$I$35*1000</f>
        <v>#DIV/0!</v>
      </c>
      <c r="J55" s="4"/>
    </row>
    <row r="56" spans="1:10" outlineLevel="1" x14ac:dyDescent="0.25">
      <c r="A56" s="18" t="s">
        <v>12</v>
      </c>
      <c r="B56" s="28">
        <v>3</v>
      </c>
      <c r="D56" s="25">
        <v>0</v>
      </c>
      <c r="E56" s="21">
        <f>D56/B56/$E$35*1000</f>
        <v>0</v>
      </c>
      <c r="F56" s="25">
        <v>0</v>
      </c>
      <c r="G56" s="26">
        <f>F56/B56/$G$35*1000</f>
        <v>0</v>
      </c>
      <c r="H56" s="25"/>
      <c r="I56" s="26" t="e">
        <f t="shared" si="9"/>
        <v>#DIV/0!</v>
      </c>
      <c r="J56" s="4"/>
    </row>
    <row r="57" spans="1:10" x14ac:dyDescent="0.25">
      <c r="A57" s="34" t="s">
        <v>26</v>
      </c>
      <c r="B57" s="35"/>
      <c r="C57" s="36"/>
      <c r="D57" s="38"/>
      <c r="E57" s="46">
        <f>SUM(E54:E56)</f>
        <v>0</v>
      </c>
      <c r="F57" s="38"/>
      <c r="G57" s="44">
        <f>SUM(G54:G56)</f>
        <v>0</v>
      </c>
      <c r="H57" s="38"/>
      <c r="I57" s="44" t="e">
        <f>SUM(I54:I56)</f>
        <v>#DIV/0!</v>
      </c>
      <c r="J57" s="4"/>
    </row>
    <row r="58" spans="1:10" outlineLevel="1" x14ac:dyDescent="0.25">
      <c r="A58" s="18" t="s">
        <v>6</v>
      </c>
      <c r="B58" s="28">
        <v>2</v>
      </c>
      <c r="D58" s="25">
        <v>0</v>
      </c>
      <c r="E58" s="21">
        <f>D58/B58/$E$35*1000</f>
        <v>0</v>
      </c>
      <c r="F58" s="25">
        <v>0</v>
      </c>
      <c r="G58" s="26">
        <f>F58/B58/$G$35*1000</f>
        <v>0</v>
      </c>
      <c r="H58" s="25"/>
      <c r="I58" s="26" t="e">
        <f>H58/B58/$I$35*1000</f>
        <v>#DIV/0!</v>
      </c>
      <c r="J58" s="4"/>
    </row>
    <row r="59" spans="1:10" outlineLevel="1" x14ac:dyDescent="0.25">
      <c r="A59" s="18" t="s">
        <v>7</v>
      </c>
      <c r="B59" s="28">
        <v>2</v>
      </c>
      <c r="D59" s="25">
        <v>0</v>
      </c>
      <c r="E59" s="21">
        <f>D59/B59/$E$35*1000</f>
        <v>0</v>
      </c>
      <c r="F59" s="25">
        <v>0</v>
      </c>
      <c r="G59" s="26">
        <f>F59/B59/$G$35*1000</f>
        <v>0</v>
      </c>
      <c r="H59" s="25"/>
      <c r="I59" s="26" t="e">
        <f t="shared" ref="I59:I61" si="10">H59/B59/$I$35*1000</f>
        <v>#DIV/0!</v>
      </c>
      <c r="J59" s="4"/>
    </row>
    <row r="60" spans="1:10" outlineLevel="1" x14ac:dyDescent="0.25">
      <c r="A60" s="18" t="s">
        <v>8</v>
      </c>
      <c r="B60" s="28">
        <v>2</v>
      </c>
      <c r="D60" s="25">
        <v>0</v>
      </c>
      <c r="E60" s="21">
        <f>D60/B60/$E$35*1000</f>
        <v>0</v>
      </c>
      <c r="F60" s="25">
        <v>0</v>
      </c>
      <c r="G60" s="26">
        <f>F60/B60/$G$35*1000</f>
        <v>0</v>
      </c>
      <c r="H60" s="25"/>
      <c r="I60" s="26" t="e">
        <f t="shared" si="10"/>
        <v>#DIV/0!</v>
      </c>
      <c r="J60" s="4"/>
    </row>
    <row r="61" spans="1:10" outlineLevel="1" x14ac:dyDescent="0.25">
      <c r="A61" s="18" t="s">
        <v>9</v>
      </c>
      <c r="B61" s="28">
        <v>2</v>
      </c>
      <c r="D61" s="25">
        <v>0</v>
      </c>
      <c r="E61" s="21">
        <f>D61/B61/$E$35*1000</f>
        <v>0</v>
      </c>
      <c r="F61" s="25">
        <v>0</v>
      </c>
      <c r="G61" s="26">
        <f>F61/B61/$G$35*1000</f>
        <v>0</v>
      </c>
      <c r="H61" s="25"/>
      <c r="I61" s="26" t="e">
        <f t="shared" si="10"/>
        <v>#DIV/0!</v>
      </c>
      <c r="J61" s="4"/>
    </row>
    <row r="62" spans="1:10" x14ac:dyDescent="0.25">
      <c r="A62" s="34" t="s">
        <v>28</v>
      </c>
      <c r="B62" s="35"/>
      <c r="C62" s="36"/>
      <c r="D62" s="38"/>
      <c r="E62" s="46">
        <f>SUM(E58:E61)</f>
        <v>0</v>
      </c>
      <c r="F62" s="37"/>
      <c r="G62" s="44">
        <f>SUM(G58:G61)</f>
        <v>0</v>
      </c>
      <c r="H62" s="37"/>
      <c r="I62" s="44" t="e">
        <f>SUM(I58:I61)</f>
        <v>#DIV/0!</v>
      </c>
      <c r="J62" s="4"/>
    </row>
    <row r="63" spans="1:10" ht="15.75" thickBot="1" x14ac:dyDescent="0.3">
      <c r="A63" s="5" t="s">
        <v>30</v>
      </c>
      <c r="B63" s="30"/>
      <c r="D63" s="48"/>
      <c r="E63" s="47">
        <f>E41+E45+E50+E53+E57+E62</f>
        <v>258.69127732780493</v>
      </c>
      <c r="F63" s="24"/>
      <c r="G63" s="27">
        <f>G41+G45+G50+G53+G57</f>
        <v>265.25628184329338</v>
      </c>
      <c r="H63" s="24"/>
      <c r="I63" s="27" t="e">
        <f>I41+I53+I62+I57+I45+I50</f>
        <v>#DIV/0!</v>
      </c>
    </row>
    <row r="64" spans="1:10" x14ac:dyDescent="0.25">
      <c r="E64" s="3"/>
      <c r="G64" s="3"/>
    </row>
  </sheetData>
  <mergeCells count="6">
    <mergeCell ref="D1:E1"/>
    <mergeCell ref="F1:G1"/>
    <mergeCell ref="D34:E34"/>
    <mergeCell ref="F34:G34"/>
    <mergeCell ref="H1:I1"/>
    <mergeCell ref="H34:I34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Feuil1!DonnéesExternes_1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Cote</dc:creator>
  <cp:lastModifiedBy>PHARMACIE</cp:lastModifiedBy>
  <dcterms:created xsi:type="dcterms:W3CDTF">2015-03-06T17:00:33Z</dcterms:created>
  <dcterms:modified xsi:type="dcterms:W3CDTF">2016-10-17T14:33:51Z</dcterms:modified>
</cp:coreProperties>
</file>